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95" windowHeight="11760" activeTab="0"/>
  </bookViews>
  <sheets>
    <sheet name="Halbversatz mit Ecke" sheetId="1" r:id="rId1"/>
  </sheets>
  <definedNames>
    <definedName name="_xlnm.Print_Area" localSheetId="0">'Halbversatz mit Ecke'!$A:$G</definedName>
  </definedNames>
  <calcPr fullCalcOnLoad="1"/>
</workbook>
</file>

<file path=xl/sharedStrings.xml><?xml version="1.0" encoding="utf-8"?>
<sst xmlns="http://schemas.openxmlformats.org/spreadsheetml/2006/main" count="43" uniqueCount="25">
  <si>
    <t>Anzahl Steinlagen</t>
  </si>
  <si>
    <t>Grundelement</t>
  </si>
  <si>
    <t>Grundelement als Abdeckstein</t>
  </si>
  <si>
    <t>Alternative: Mauerabdeckung mit Abdeckplatte</t>
  </si>
  <si>
    <t>Mauerlänge angepasst auf die Elementlänge</t>
  </si>
  <si>
    <t>Mauerhöhe angepasst auf die Elementhöhe</t>
  </si>
  <si>
    <t>Element</t>
  </si>
  <si>
    <t>Bedarf</t>
  </si>
  <si>
    <t>Endelement</t>
  </si>
  <si>
    <t>Endelement als Abdeckstein</t>
  </si>
  <si>
    <t>Länge der Mauer (Meter)</t>
  </si>
  <si>
    <t>Aufbauhöhe der Mauer (cm)</t>
  </si>
  <si>
    <t xml:space="preserve">Bedarfsberechnung </t>
  </si>
  <si>
    <t>Vermont®-Bruchsteinmauer</t>
  </si>
  <si>
    <t>Anzahl Ecken</t>
  </si>
  <si>
    <r>
      <t xml:space="preserve">Bei der Berücksichtigung von Ecken im Mauerverlauf müssen für die Angabe der Gesamtlänge der Mauer die jeweils </t>
    </r>
    <r>
      <rPr>
        <b/>
        <sz val="10"/>
        <color indexed="30"/>
        <rFont val="Calibri"/>
        <family val="2"/>
      </rPr>
      <t>längsten Längen</t>
    </r>
    <r>
      <rPr>
        <sz val="10"/>
        <color indexed="30"/>
        <rFont val="Calibri"/>
        <family val="2"/>
      </rPr>
      <t xml:space="preserve"> der einzelnen Segmente addiert werden (im Beispiel: Länge 1 + Länge 2 + Länge 3).</t>
    </r>
  </si>
  <si>
    <t>NEBENRECHNUNGEN INTERN</t>
  </si>
  <si>
    <t>Mauerbreite m</t>
  </si>
  <si>
    <t>Bedarf bei geradem Mauerverlauf</t>
  </si>
  <si>
    <t>Endelemente bei Mittenachse</t>
  </si>
  <si>
    <t>Mittenachse</t>
  </si>
  <si>
    <t>Halbend-Element</t>
  </si>
  <si>
    <t>Halbend-Element als Abdeckstein</t>
  </si>
  <si>
    <t>Mauerabdeckplatte (Längenanpassungen und Gehrungsschnitte erforderlich)</t>
  </si>
  <si>
    <r>
      <t xml:space="preserve">© KANN GmbH Baustoffwerke
</t>
    </r>
    <r>
      <rPr>
        <b/>
        <sz val="11"/>
        <rFont val="Calibri"/>
        <family val="2"/>
      </rPr>
      <t>Kundenservice:</t>
    </r>
    <r>
      <rPr>
        <sz val="11"/>
        <rFont val="Calibri"/>
        <family val="2"/>
      </rPr>
      <t xml:space="preserve"> 02622 707-136, info@kann.de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</si>
</sst>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,##0.00&quot; m&quot;"/>
    <numFmt numFmtId="166" formatCode="#,##0.000_ ;[Red]\-#,##0.000\ "/>
    <numFmt numFmtId="167" formatCode="#,##0.000000"/>
    <numFmt numFmtId="168" formatCode="#0&quot; St.&quot;"/>
    <numFmt numFmtId="169" formatCode="#,##0&quot; cm&quot;"/>
    <numFmt numFmtId="170" formatCode="#0&quot; Ecken&quot;"/>
    <numFmt numFmtId="171" formatCode="0.000"/>
  </numFmts>
  <fonts count="59">
    <font>
      <sz val="10"/>
      <name val="Arial"/>
      <family val="0"/>
    </font>
    <font>
      <sz val="8"/>
      <name val="Arial"/>
      <family val="0"/>
    </font>
    <font>
      <sz val="10"/>
      <color indexed="30"/>
      <name val="Calibri"/>
      <family val="2"/>
    </font>
    <font>
      <b/>
      <sz val="10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8"/>
      <color indexed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8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b/>
      <sz val="12"/>
      <color indexed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8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  <font>
      <sz val="10"/>
      <color rgb="FF0070C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24" fillId="33" borderId="10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165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164" fontId="27" fillId="0" borderId="0" xfId="0" applyNumberFormat="1" applyFont="1" applyAlignment="1" applyProtection="1">
      <alignment horizontal="center" vertical="center"/>
      <protection/>
    </xf>
    <xf numFmtId="168" fontId="28" fillId="0" borderId="0" xfId="0" applyNumberFormat="1" applyFont="1" applyAlignment="1" applyProtection="1">
      <alignment horizontal="center" vertical="center"/>
      <protection/>
    </xf>
    <xf numFmtId="166" fontId="22" fillId="0" borderId="0" xfId="0" applyNumberFormat="1" applyFont="1" applyAlignment="1" applyProtection="1">
      <alignment vertical="center"/>
      <protection/>
    </xf>
    <xf numFmtId="164" fontId="22" fillId="0" borderId="0" xfId="0" applyNumberFormat="1" applyFont="1" applyFill="1" applyAlignment="1" applyProtection="1">
      <alignment vertical="center"/>
      <protection/>
    </xf>
    <xf numFmtId="165" fontId="29" fillId="0" borderId="0" xfId="0" applyNumberFormat="1" applyFont="1" applyAlignment="1" applyProtection="1">
      <alignment vertical="center"/>
      <protection/>
    </xf>
    <xf numFmtId="167" fontId="22" fillId="0" borderId="0" xfId="0" applyNumberFormat="1" applyFont="1" applyAlignment="1" applyProtection="1">
      <alignment vertical="center"/>
      <protection/>
    </xf>
    <xf numFmtId="164" fontId="27" fillId="33" borderId="13" xfId="0" applyNumberFormat="1" applyFont="1" applyFill="1" applyBorder="1" applyAlignment="1" applyProtection="1">
      <alignment horizontal="center" vertical="center"/>
      <protection/>
    </xf>
    <xf numFmtId="164" fontId="27" fillId="33" borderId="14" xfId="0" applyNumberFormat="1" applyFont="1" applyFill="1" applyBorder="1" applyAlignment="1" applyProtection="1">
      <alignment horizontal="center" vertical="center"/>
      <protection/>
    </xf>
    <xf numFmtId="0" fontId="24" fillId="33" borderId="10" xfId="51" applyFont="1" applyFill="1" applyBorder="1" applyAlignment="1" applyProtection="1">
      <alignment vertical="center"/>
      <protection/>
    </xf>
    <xf numFmtId="0" fontId="22" fillId="33" borderId="11" xfId="51" applyFont="1" applyFill="1" applyBorder="1" applyAlignment="1" applyProtection="1">
      <alignment vertical="center"/>
      <protection/>
    </xf>
    <xf numFmtId="0" fontId="22" fillId="33" borderId="12" xfId="51" applyFont="1" applyFill="1" applyBorder="1" applyAlignment="1" applyProtection="1">
      <alignment vertical="center"/>
      <protection/>
    </xf>
    <xf numFmtId="164" fontId="27" fillId="33" borderId="13" xfId="51" applyNumberFormat="1" applyFont="1" applyFill="1" applyBorder="1" applyAlignment="1" applyProtection="1">
      <alignment horizontal="center" vertical="center"/>
      <protection/>
    </xf>
    <xf numFmtId="164" fontId="27" fillId="33" borderId="14" xfId="51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55" fillId="0" borderId="0" xfId="51" applyFont="1" applyAlignment="1" applyProtection="1">
      <alignment vertical="center"/>
      <protection/>
    </xf>
    <xf numFmtId="0" fontId="56" fillId="0" borderId="0" xfId="51" applyFont="1" applyAlignment="1" applyProtection="1">
      <alignment vertical="center"/>
      <protection/>
    </xf>
    <xf numFmtId="171" fontId="22" fillId="0" borderId="0" xfId="0" applyNumberFormat="1" applyFont="1" applyAlignment="1" applyProtection="1">
      <alignment vertical="center"/>
      <protection/>
    </xf>
    <xf numFmtId="168" fontId="22" fillId="0" borderId="0" xfId="0" applyNumberFormat="1" applyFont="1" applyAlignment="1" applyProtection="1">
      <alignment vertical="center"/>
      <protection/>
    </xf>
    <xf numFmtId="0" fontId="0" fillId="0" borderId="0" xfId="51" applyProtection="1">
      <alignment/>
      <protection/>
    </xf>
    <xf numFmtId="169" fontId="24" fillId="34" borderId="15" xfId="0" applyNumberFormat="1" applyFont="1" applyFill="1" applyBorder="1" applyAlignment="1" applyProtection="1">
      <alignment horizontal="center" vertical="center"/>
      <protection locked="0"/>
    </xf>
    <xf numFmtId="169" fontId="24" fillId="34" borderId="16" xfId="0" applyNumberFormat="1" applyFont="1" applyFill="1" applyBorder="1" applyAlignment="1" applyProtection="1">
      <alignment horizontal="center" vertical="center"/>
      <protection locked="0"/>
    </xf>
    <xf numFmtId="165" fontId="22" fillId="33" borderId="0" xfId="0" applyNumberFormat="1" applyFont="1" applyFill="1" applyBorder="1" applyAlignment="1" applyProtection="1">
      <alignment horizontal="center" vertical="center"/>
      <protection/>
    </xf>
    <xf numFmtId="165" fontId="22" fillId="33" borderId="17" xfId="0" applyNumberFormat="1" applyFont="1" applyFill="1" applyBorder="1" applyAlignment="1" applyProtection="1">
      <alignment horizontal="center" vertical="center"/>
      <protection/>
    </xf>
    <xf numFmtId="169" fontId="22" fillId="33" borderId="0" xfId="0" applyNumberFormat="1" applyFont="1" applyFill="1" applyBorder="1" applyAlignment="1" applyProtection="1">
      <alignment horizontal="center" vertical="center"/>
      <protection/>
    </xf>
    <xf numFmtId="169" fontId="22" fillId="33" borderId="17" xfId="0" applyNumberFormat="1" applyFont="1" applyFill="1" applyBorder="1" applyAlignment="1" applyProtection="1">
      <alignment horizontal="center" vertical="center"/>
      <protection/>
    </xf>
    <xf numFmtId="164" fontId="27" fillId="33" borderId="13" xfId="0" applyNumberFormat="1" applyFont="1" applyFill="1" applyBorder="1" applyAlignment="1" applyProtection="1">
      <alignment horizontal="center" vertical="center"/>
      <protection/>
    </xf>
    <xf numFmtId="164" fontId="27" fillId="33" borderId="14" xfId="0" applyNumberFormat="1" applyFont="1" applyFill="1" applyBorder="1" applyAlignment="1" applyProtection="1">
      <alignment horizontal="center" vertical="center"/>
      <protection/>
    </xf>
    <xf numFmtId="170" fontId="24" fillId="34" borderId="15" xfId="51" applyNumberFormat="1" applyFont="1" applyFill="1" applyBorder="1" applyAlignment="1" applyProtection="1">
      <alignment horizontal="center" vertical="center"/>
      <protection locked="0"/>
    </xf>
    <xf numFmtId="170" fontId="24" fillId="34" borderId="16" xfId="51" applyNumberFormat="1" applyFont="1" applyFill="1" applyBorder="1" applyAlignment="1" applyProtection="1">
      <alignment horizontal="center" vertical="center"/>
      <protection locked="0"/>
    </xf>
    <xf numFmtId="165" fontId="22" fillId="33" borderId="0" xfId="51" applyNumberFormat="1" applyFont="1" applyFill="1" applyBorder="1" applyAlignment="1" applyProtection="1">
      <alignment horizontal="center" vertical="center"/>
      <protection/>
    </xf>
    <xf numFmtId="165" fontId="22" fillId="33" borderId="17" xfId="51" applyNumberFormat="1" applyFont="1" applyFill="1" applyBorder="1" applyAlignment="1" applyProtection="1">
      <alignment horizontal="center" vertical="center"/>
      <protection/>
    </xf>
    <xf numFmtId="0" fontId="57" fillId="0" borderId="0" xfId="51" applyFont="1" applyAlignment="1" applyProtection="1">
      <alignment horizontal="left" vertical="top" wrapText="1"/>
      <protection/>
    </xf>
    <xf numFmtId="165" fontId="24" fillId="34" borderId="15" xfId="0" applyNumberFormat="1" applyFont="1" applyFill="1" applyBorder="1" applyAlignment="1" applyProtection="1">
      <alignment horizontal="center" vertical="center"/>
      <protection locked="0"/>
    </xf>
    <xf numFmtId="165" fontId="24" fillId="34" borderId="16" xfId="0" applyNumberFormat="1" applyFont="1" applyFill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left" vertical="center"/>
      <protection/>
    </xf>
    <xf numFmtId="0" fontId="32" fillId="35" borderId="0" xfId="0" applyFont="1" applyFill="1" applyAlignment="1" applyProtection="1">
      <alignment horizontal="left" vertical="center"/>
      <protection/>
    </xf>
    <xf numFmtId="0" fontId="58" fillId="0" borderId="0" xfId="51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right" vertical="top"/>
      <protection/>
    </xf>
    <xf numFmtId="0" fontId="22" fillId="0" borderId="0" xfId="0" applyFont="1" applyAlignment="1" applyProtection="1">
      <alignment horizontal="right"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10</xdr:row>
      <xdr:rowOff>47625</xdr:rowOff>
    </xdr:from>
    <xdr:to>
      <xdr:col>4</xdr:col>
      <xdr:colOff>1857375</xdr:colOff>
      <xdr:row>18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37783" t="37930" r="42802" b="30198"/>
        <a:stretch>
          <a:fillRect/>
        </a:stretch>
      </xdr:blipFill>
      <xdr:spPr>
        <a:xfrm>
          <a:off x="4895850" y="2295525"/>
          <a:ext cx="19526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zoomScalePageLayoutView="0" workbookViewId="0" topLeftCell="A1">
      <selection activeCell="B4" sqref="B4:C4"/>
    </sheetView>
  </sheetViews>
  <sheetFormatPr defaultColWidth="11.421875" defaultRowHeight="12.75"/>
  <cols>
    <col min="1" max="1" width="45.57421875" style="2" customWidth="1"/>
    <col min="2" max="3" width="10.8515625" style="2" customWidth="1"/>
    <col min="4" max="4" width="7.57421875" style="2" customWidth="1"/>
    <col min="5" max="5" width="45.57421875" style="2" customWidth="1"/>
    <col min="6" max="6" width="14.8515625" style="2" customWidth="1"/>
    <col min="7" max="9" width="11.421875" style="2" customWidth="1"/>
    <col min="10" max="10" width="24.140625" style="2" hidden="1" customWidth="1"/>
    <col min="11" max="11" width="0" style="2" hidden="1" customWidth="1"/>
    <col min="12" max="16384" width="11.421875" style="2" customWidth="1"/>
  </cols>
  <sheetData>
    <row r="1" spans="1:7" ht="23.25">
      <c r="A1" s="1" t="s">
        <v>12</v>
      </c>
      <c r="E1" s="52" t="s">
        <v>24</v>
      </c>
      <c r="F1" s="51"/>
      <c r="G1" s="51"/>
    </row>
    <row r="2" spans="1:7" ht="18.75">
      <c r="A2" s="3" t="s">
        <v>13</v>
      </c>
      <c r="E2" s="51"/>
      <c r="F2" s="51"/>
      <c r="G2" s="51"/>
    </row>
    <row r="3" ht="16.5" customHeight="1" thickBot="1"/>
    <row r="4" spans="1:7" ht="18" customHeight="1">
      <c r="A4" s="4" t="s">
        <v>11</v>
      </c>
      <c r="B4" s="33">
        <v>30</v>
      </c>
      <c r="C4" s="34"/>
      <c r="E4" s="22" t="s">
        <v>14</v>
      </c>
      <c r="F4" s="41">
        <v>3</v>
      </c>
      <c r="G4" s="42"/>
    </row>
    <row r="5" spans="1:7" ht="16.5" customHeight="1">
      <c r="A5" s="5" t="s">
        <v>5</v>
      </c>
      <c r="B5" s="37">
        <f>IF(B4&lt;15,15,ROUND(B4/15,0)*15)</f>
        <v>30</v>
      </c>
      <c r="C5" s="38"/>
      <c r="D5" s="6"/>
      <c r="E5" s="23"/>
      <c r="F5" s="43"/>
      <c r="G5" s="44"/>
    </row>
    <row r="6" spans="1:7" ht="16.5" customHeight="1" thickBot="1">
      <c r="A6" s="7" t="s">
        <v>0</v>
      </c>
      <c r="B6" s="39">
        <f>B5/15</f>
        <v>2</v>
      </c>
      <c r="C6" s="40"/>
      <c r="E6" s="24"/>
      <c r="F6" s="25"/>
      <c r="G6" s="26"/>
    </row>
    <row r="7" spans="1:3" ht="16.5" customHeight="1">
      <c r="A7" s="48">
        <f>IF(B5&lt;&gt;B4,"Die angegebene Mauerhöhe wird auf ein Vielfaches der Mauersteinhöhe angepasst.","")</f>
      </c>
      <c r="B7" s="48"/>
      <c r="C7" s="48"/>
    </row>
    <row r="8" ht="16.5" customHeight="1" thickBot="1">
      <c r="D8" s="8"/>
    </row>
    <row r="9" spans="1:7" ht="18" customHeight="1">
      <c r="A9" s="4" t="s">
        <v>10</v>
      </c>
      <c r="B9" s="46">
        <f>2+1.25+1.25+0.75</f>
        <v>5.25</v>
      </c>
      <c r="C9" s="47"/>
      <c r="D9" s="9"/>
      <c r="E9" s="45" t="s">
        <v>15</v>
      </c>
      <c r="F9" s="45"/>
      <c r="G9" s="45"/>
    </row>
    <row r="10" spans="1:7" ht="16.5" customHeight="1">
      <c r="A10" s="5" t="s">
        <v>4</v>
      </c>
      <c r="B10" s="35">
        <f>IF(B9&lt;2,2,ROUND(B9/0.25,0)*0.25)</f>
        <v>5.25</v>
      </c>
      <c r="C10" s="36"/>
      <c r="D10" s="10"/>
      <c r="E10" s="45"/>
      <c r="F10" s="45"/>
      <c r="G10" s="45"/>
    </row>
    <row r="11" spans="1:7" ht="16.5" customHeight="1" thickBot="1">
      <c r="A11" s="7"/>
      <c r="B11" s="20"/>
      <c r="C11" s="21"/>
      <c r="D11" s="11"/>
      <c r="E11" s="45"/>
      <c r="F11" s="45"/>
      <c r="G11" s="45"/>
    </row>
    <row r="12" spans="1:7" ht="16.5" customHeight="1">
      <c r="A12" s="48">
        <f>IF(B10&lt;&gt;B9,"Die angegebene Mauerlänge wird auf eine Vielfaches der Elementlängen angepasst.","")</f>
      </c>
      <c r="B12" s="48"/>
      <c r="C12" s="48"/>
      <c r="E12" s="32"/>
      <c r="F12" s="32"/>
      <c r="G12" s="32"/>
    </row>
    <row r="13" spans="1:10" ht="16.5" customHeight="1">
      <c r="A13" s="27"/>
      <c r="B13" s="27"/>
      <c r="C13" s="27"/>
      <c r="E13" s="32"/>
      <c r="F13" s="32"/>
      <c r="G13" s="32"/>
      <c r="J13" s="30"/>
    </row>
    <row r="14" spans="1:7" ht="16.5" customHeight="1">
      <c r="A14" s="50">
        <f>IF(B5&gt;140,"Bitte beachten Sie die maximale Aufbauhöhe von 1,40 m bei freistehendem Aufbau bzw. die geringeren Aufbauhöhen bei hinterfüllter Ausführung.","")</f>
      </c>
      <c r="B14" s="50"/>
      <c r="C14" s="50"/>
      <c r="E14" s="32"/>
      <c r="F14" s="32"/>
      <c r="G14" s="32"/>
    </row>
    <row r="15" spans="1:7" ht="16.5" customHeight="1">
      <c r="A15" s="50"/>
      <c r="B15" s="50"/>
      <c r="C15" s="50"/>
      <c r="E15" s="32"/>
      <c r="F15" s="32"/>
      <c r="G15" s="32"/>
    </row>
    <row r="16" spans="1:7" ht="16.5" customHeight="1">
      <c r="A16" s="50"/>
      <c r="B16" s="50"/>
      <c r="C16" s="50"/>
      <c r="E16" s="32"/>
      <c r="F16" s="32"/>
      <c r="G16" s="32"/>
    </row>
    <row r="17" spans="1:7" ht="16.5" customHeight="1">
      <c r="A17" s="27"/>
      <c r="B17" s="27"/>
      <c r="C17" s="27"/>
      <c r="E17" s="32"/>
      <c r="F17" s="32"/>
      <c r="G17" s="32"/>
    </row>
    <row r="18" spans="1:7" ht="16.5" customHeight="1">
      <c r="A18" s="27"/>
      <c r="B18" s="27"/>
      <c r="C18" s="27"/>
      <c r="E18" s="32"/>
      <c r="F18" s="32"/>
      <c r="G18" s="32"/>
    </row>
    <row r="19" spans="1:7" ht="16.5" customHeight="1">
      <c r="A19" s="27"/>
      <c r="B19" s="27"/>
      <c r="C19" s="27"/>
      <c r="E19" s="32"/>
      <c r="F19" s="32"/>
      <c r="G19" s="32"/>
    </row>
    <row r="20" spans="1:11" ht="16.5" customHeight="1">
      <c r="A20" s="49" t="s">
        <v>18</v>
      </c>
      <c r="B20" s="49"/>
      <c r="C20" s="49"/>
      <c r="D20" s="12"/>
      <c r="E20" s="49" t="str">
        <f>"Bedarf bei "&amp;F4&amp;IF(F4=1," Ecke"," Ecken")</f>
        <v>Bedarf bei 3 Ecken</v>
      </c>
      <c r="F20" s="49"/>
      <c r="G20" s="49"/>
      <c r="J20" s="28" t="s">
        <v>16</v>
      </c>
      <c r="K20" s="32"/>
    </row>
    <row r="21" spans="1:11" ht="16.5" customHeight="1">
      <c r="A21" s="13" t="s">
        <v>6</v>
      </c>
      <c r="C21" s="14" t="s">
        <v>7</v>
      </c>
      <c r="E21" s="13" t="s">
        <v>6</v>
      </c>
      <c r="G21" s="14" t="s">
        <v>7</v>
      </c>
      <c r="J21" s="29" t="s">
        <v>17</v>
      </c>
      <c r="K21" s="29">
        <v>0.25</v>
      </c>
    </row>
    <row r="22" spans="1:11" ht="16.5" customHeight="1">
      <c r="A22" s="2" t="s">
        <v>1</v>
      </c>
      <c r="C22" s="15">
        <f>ROUNDUP(((B10*(B5/100))-((C23+C26)*0.075)-((C24+C27)*0.0375))*13.333333333,0)-C25</f>
        <v>9</v>
      </c>
      <c r="D22" s="16"/>
      <c r="E22" s="2" t="s">
        <v>1</v>
      </c>
      <c r="G22" s="15">
        <f>ROUNDUP(((K22*(B5/100))-((G24+G27)*0.0375))*13.3333333333333,0)-G23-G25-G26</f>
        <v>4</v>
      </c>
      <c r="H22" s="31"/>
      <c r="J22" s="29" t="s">
        <v>20</v>
      </c>
      <c r="K22" s="29">
        <f>B10-(F4*(2*(K21/2)))</f>
        <v>4.5</v>
      </c>
    </row>
    <row r="23" spans="1:11" ht="16.5" customHeight="1">
      <c r="A23" s="2" t="s">
        <v>8</v>
      </c>
      <c r="C23" s="15">
        <f>IF(MOD(B10,0.5)=0,EVEN(B6),B6)-C26</f>
        <v>1</v>
      </c>
      <c r="D23" s="16"/>
      <c r="E23" s="2" t="s">
        <v>8</v>
      </c>
      <c r="G23" s="15">
        <f>IF(MOD(K22,0.5)=0,EVEN(B6),B6)-G26+(B6*F4)</f>
        <v>5</v>
      </c>
      <c r="J23" s="29" t="s">
        <v>19</v>
      </c>
      <c r="K23" s="29">
        <f>IF(MOD(K22*10,0.5*10)=0,EVEN(B6),B6)</f>
        <v>2</v>
      </c>
    </row>
    <row r="24" spans="1:7" ht="16.5" customHeight="1">
      <c r="A24" s="2" t="s">
        <v>21</v>
      </c>
      <c r="C24" s="15">
        <f>IF(MOD(B10,0.5)=0,IF(B5&lt;15,0,IF(B6=EVEN(B6),C23,C23)),B6)-C27</f>
        <v>1</v>
      </c>
      <c r="D24" s="16"/>
      <c r="E24" s="2" t="s">
        <v>21</v>
      </c>
      <c r="G24" s="15">
        <f>IF(MOD(K22*10,0.5*10)=0,IF(B5&lt;15,0,IF(B6=EVEN(B6),K23,K23-2)),B6)-G27</f>
        <v>0</v>
      </c>
    </row>
    <row r="25" spans="1:7" ht="16.5" customHeight="1">
      <c r="A25" s="2" t="s">
        <v>2</v>
      </c>
      <c r="C25" s="15">
        <f>IF(MOD(B10,0.5)=0,IF(EVEN(B6)=B6,(B10/0.5)-0.5-0.5,B10/0.5-2),B10/0.5-0.5-1)</f>
        <v>9</v>
      </c>
      <c r="E25" s="2" t="s">
        <v>2</v>
      </c>
      <c r="G25" s="15">
        <f>IF(MOD(K22,0.5)=0,IF(EVEN(B6)=B6,(K22/0.5)-0.5-0.5,K22/0.5-2),K22/0.5-0.5-1)-F4</f>
        <v>5</v>
      </c>
    </row>
    <row r="26" spans="1:7" ht="16.5" customHeight="1">
      <c r="A26" s="2" t="s">
        <v>9</v>
      </c>
      <c r="C26" s="15">
        <f>IF(MOD(B10,0.5)=0,IF(EVEN(B6)=B6,0,2),1)</f>
        <v>1</v>
      </c>
      <c r="E26" s="2" t="s">
        <v>9</v>
      </c>
      <c r="G26" s="15">
        <f>IF(MOD(K22,0.5)=0,IF(EVEN(B6)=B6,0,2),1)+F4</f>
        <v>3</v>
      </c>
    </row>
    <row r="27" spans="1:7" ht="16.5" customHeight="1">
      <c r="A27" s="2" t="s">
        <v>22</v>
      </c>
      <c r="C27" s="15">
        <f>IF(MOD(B10,0.5)=0,IF(EVEN(B6)=B6,2,0),1)</f>
        <v>1</v>
      </c>
      <c r="E27" s="2" t="s">
        <v>22</v>
      </c>
      <c r="G27" s="15">
        <f>IF(MOD(K22,0.5)=0,IF(EVEN(B6)=B6,2,0),1)</f>
        <v>2</v>
      </c>
    </row>
    <row r="28" spans="1:7" ht="16.5" customHeight="1">
      <c r="A28" s="8"/>
      <c r="C28" s="17"/>
      <c r="D28" s="17"/>
      <c r="E28" s="8"/>
      <c r="G28" s="17"/>
    </row>
    <row r="29" spans="1:7" ht="16.5" customHeight="1">
      <c r="A29" s="49" t="s">
        <v>3</v>
      </c>
      <c r="B29" s="49"/>
      <c r="C29" s="49"/>
      <c r="D29" s="12"/>
      <c r="E29" s="49" t="str">
        <f>"Alternative: Mauerabdeckung mit Abdeckplatte bei "&amp;F4&amp;IF(F4=1," Ecke"," Ecken")</f>
        <v>Alternative: Mauerabdeckung mit Abdeckplatte bei 3 Ecken</v>
      </c>
      <c r="F29" s="49"/>
      <c r="G29" s="49"/>
    </row>
    <row r="30" spans="1:7" ht="16.5" customHeight="1">
      <c r="A30" s="13" t="s">
        <v>6</v>
      </c>
      <c r="C30" s="14" t="s">
        <v>7</v>
      </c>
      <c r="D30" s="8"/>
      <c r="E30" s="13" t="s">
        <v>6</v>
      </c>
      <c r="G30" s="14" t="s">
        <v>7</v>
      </c>
    </row>
    <row r="31" spans="1:7" ht="16.5" customHeight="1">
      <c r="A31" s="2" t="s">
        <v>1</v>
      </c>
      <c r="C31" s="15">
        <f>+C22+C25</f>
        <v>18</v>
      </c>
      <c r="D31" s="8"/>
      <c r="E31" s="2" t="s">
        <v>1</v>
      </c>
      <c r="G31" s="15">
        <f>+G22+G25</f>
        <v>9</v>
      </c>
    </row>
    <row r="32" spans="1:7" ht="16.5" customHeight="1">
      <c r="A32" s="2" t="s">
        <v>8</v>
      </c>
      <c r="C32" s="15">
        <f>+C23+C26</f>
        <v>2</v>
      </c>
      <c r="D32" s="8"/>
      <c r="E32" s="2" t="s">
        <v>8</v>
      </c>
      <c r="G32" s="15">
        <f>+G23+G26</f>
        <v>8</v>
      </c>
    </row>
    <row r="33" spans="1:7" ht="16.5" customHeight="1">
      <c r="A33" s="2" t="s">
        <v>21</v>
      </c>
      <c r="C33" s="15">
        <f>+C24+C27</f>
        <v>2</v>
      </c>
      <c r="E33" s="2" t="s">
        <v>21</v>
      </c>
      <c r="G33" s="15">
        <f>+G24+G27</f>
        <v>2</v>
      </c>
    </row>
    <row r="34" spans="1:7" ht="16.5" customHeight="1">
      <c r="A34" s="2" t="str">
        <f>IF(MOD(B10*10,6)=0,"Mauerabdeckplatte","Mauerabdeckplatte (Längenanpassung erforderlich)")</f>
        <v>Mauerabdeckplatte (Längenanpassung erforderlich)</v>
      </c>
      <c r="C34" s="15">
        <f>ROUNDUP(B10/0.6,0)</f>
        <v>9</v>
      </c>
      <c r="E34" s="2" t="s">
        <v>23</v>
      </c>
      <c r="G34" s="15">
        <f>ROUNDUP(B10/0.6,0)</f>
        <v>9</v>
      </c>
    </row>
    <row r="35" spans="1:3" ht="18" customHeight="1">
      <c r="A35" s="18"/>
      <c r="C35" s="19"/>
    </row>
  </sheetData>
  <sheetProtection password="AC95" sheet="1" objects="1" scenarios="1" selectLockedCells="1"/>
  <mergeCells count="16">
    <mergeCell ref="E1:G2"/>
    <mergeCell ref="E20:G20"/>
    <mergeCell ref="E29:G29"/>
    <mergeCell ref="A14:C16"/>
    <mergeCell ref="A20:C20"/>
    <mergeCell ref="A29:C29"/>
    <mergeCell ref="A12:C12"/>
    <mergeCell ref="B4:C4"/>
    <mergeCell ref="B10:C10"/>
    <mergeCell ref="B5:C5"/>
    <mergeCell ref="B6:C6"/>
    <mergeCell ref="F4:G4"/>
    <mergeCell ref="F5:G5"/>
    <mergeCell ref="E9:G11"/>
    <mergeCell ref="B9:C9"/>
    <mergeCell ref="A7:C7"/>
  </mergeCells>
  <conditionalFormatting sqref="B5:C5">
    <cfRule type="expression" priority="9" dxfId="0" stopIfTrue="1">
      <formula>$B$5&lt;&gt;$B$4</formula>
    </cfRule>
  </conditionalFormatting>
  <conditionalFormatting sqref="B5">
    <cfRule type="expression" priority="8" dxfId="0" stopIfTrue="1">
      <formula>$B$5&lt;&gt;$B$4</formula>
    </cfRule>
  </conditionalFormatting>
  <conditionalFormatting sqref="B10:C10">
    <cfRule type="expression" priority="7" dxfId="0" stopIfTrue="1">
      <formula>$B$10&lt;&gt;$B$9</formula>
    </cfRule>
  </conditionalFormatting>
  <printOptions/>
  <pageMargins left="0.59" right="0.2362204724409449" top="0.42" bottom="0.61" header="0.31496062992125984" footer="0.31496062992125984"/>
  <pageSetup fitToHeight="1" fitToWidth="1" horizontalDpi="600" verticalDpi="600" orientation="landscape" paperSize="9" scale="93" r:id="rId2"/>
  <headerFooter alignWithMargins="0">
    <oddFooter>&amp;LKANN GmbH Baustoffwerke - Kundenservice - Tel. 02622 707-136 - info@kann.de - www.kann.de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KANN-Gruppe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wiesk</dc:creator>
  <cp:keywords/>
  <dc:description/>
  <cp:lastModifiedBy>Wies, Kay (KANN Baustoffwerke)</cp:lastModifiedBy>
  <cp:lastPrinted>2017-03-27T09:00:23Z</cp:lastPrinted>
  <dcterms:created xsi:type="dcterms:W3CDTF">2012-09-06T06:40:52Z</dcterms:created>
  <dcterms:modified xsi:type="dcterms:W3CDTF">2017-03-27T09:09:57Z</dcterms:modified>
  <cp:category/>
  <cp:version/>
  <cp:contentType/>
  <cp:contentStatus/>
</cp:coreProperties>
</file>